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087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<sst xmlns="http://schemas.openxmlformats.org/spreadsheetml/2006/main" count="181" uniqueCount="87">
  <si>
    <t>Date</t>
  </si>
  <si>
    <t>Snow</t>
  </si>
  <si>
    <t>Thunder</t>
  </si>
  <si>
    <t>Fog</t>
  </si>
  <si>
    <t>Hail</t>
  </si>
  <si>
    <t>Ice Pellets</t>
  </si>
  <si>
    <t>Depth at Observation</t>
  </si>
  <si>
    <t>Total 24 hr</t>
  </si>
  <si>
    <t>High Wind Gust</t>
  </si>
  <si>
    <t>Time</t>
  </si>
  <si>
    <t>Minimum</t>
  </si>
  <si>
    <t>County</t>
  </si>
  <si>
    <t>Maximum</t>
  </si>
  <si>
    <t>Mean Maximum</t>
  </si>
  <si>
    <t>Mean Minimum</t>
  </si>
  <si>
    <t>Mean</t>
  </si>
  <si>
    <t>DAILY RECORD</t>
  </si>
  <si>
    <t>Mean Speed</t>
  </si>
  <si>
    <t>Observation Time</t>
  </si>
  <si>
    <t>Weather (mark with X)</t>
  </si>
  <si>
    <t>Date(s)</t>
  </si>
  <si>
    <t>Maximum Temperature</t>
  </si>
  <si>
    <t>32°F or lower</t>
  </si>
  <si>
    <t>90°F or higher</t>
  </si>
  <si>
    <t>Minimum Temperature</t>
  </si>
  <si>
    <t>0°F or lower</t>
  </si>
  <si>
    <t>MONTHLY SUMMARY</t>
  </si>
  <si>
    <t>Total</t>
  </si>
  <si>
    <t>24-hour Max.</t>
  </si>
  <si>
    <t>Precip. Days</t>
  </si>
  <si>
    <t>Max. Depth</t>
  </si>
  <si>
    <t>ADDITIONAL INFORMATION</t>
  </si>
  <si>
    <t xml:space="preserve">Observer </t>
  </si>
  <si>
    <t>Address</t>
  </si>
  <si>
    <t>Station Elevation</t>
  </si>
  <si>
    <t>Telephone</t>
  </si>
  <si>
    <t>E-mail</t>
  </si>
  <si>
    <t>OWON Number</t>
  </si>
  <si>
    <t>Remarks and other observations</t>
  </si>
  <si>
    <t>Temperature (F)</t>
  </si>
  <si>
    <t>Precipitation (IN)</t>
  </si>
  <si>
    <t>Average</t>
  </si>
  <si>
    <t>At Observation</t>
  </si>
  <si>
    <t>Glaze</t>
  </si>
  <si>
    <t>Prevailing Direction</t>
  </si>
  <si>
    <t>Wind (MPH)</t>
  </si>
  <si>
    <t>Pressure (mb)</t>
  </si>
  <si>
    <t>Dew Point (F)</t>
  </si>
  <si>
    <t>Month &amp; Year</t>
  </si>
  <si>
    <t>Snowfall (IN)</t>
  </si>
  <si>
    <t>Number of days with:</t>
  </si>
  <si>
    <t>1" Snow Days</t>
  </si>
  <si>
    <t xml:space="preserve">Station </t>
  </si>
  <si>
    <t>Lodi 2S</t>
  </si>
  <si>
    <t>Medina</t>
  </si>
  <si>
    <t>Matt Higgins</t>
  </si>
  <si>
    <t>9476 Willow Road</t>
  </si>
  <si>
    <t>Lodi, Ohio 44254-9630</t>
  </si>
  <si>
    <t>913 feet above mean sea level</t>
  </si>
  <si>
    <t>wxman70@worldnet.att.net</t>
  </si>
  <si>
    <t>Midnight Eastern</t>
  </si>
  <si>
    <t>X</t>
  </si>
  <si>
    <t>NW</t>
  </si>
  <si>
    <t>NW-5</t>
  </si>
  <si>
    <t>Calm</t>
  </si>
  <si>
    <t>ENE</t>
  </si>
  <si>
    <t>WSW</t>
  </si>
  <si>
    <t>N-3</t>
  </si>
  <si>
    <t>NNW</t>
  </si>
  <si>
    <t>SE</t>
  </si>
  <si>
    <t>E</t>
  </si>
  <si>
    <t>ESE</t>
  </si>
  <si>
    <t>ESE-2</t>
  </si>
  <si>
    <t>SSE-5</t>
  </si>
  <si>
    <t>Trace</t>
  </si>
  <si>
    <t>S</t>
  </si>
  <si>
    <t>SW</t>
  </si>
  <si>
    <t>NNE-7</t>
  </si>
  <si>
    <t>WSW-2</t>
  </si>
  <si>
    <t>WSW-4</t>
  </si>
  <si>
    <t xml:space="preserve">Calm </t>
  </si>
  <si>
    <t>SSW-7</t>
  </si>
  <si>
    <t>ESE-5</t>
  </si>
  <si>
    <t>SW-2</t>
  </si>
  <si>
    <t>SW-3</t>
  </si>
  <si>
    <t>NW-3</t>
  </si>
  <si>
    <t>17 &amp; 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</si>
</sst>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64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0" fillId="3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/>
    </xf>
    <xf numFmtId="1" fontId="0" fillId="4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6" xfId="0" applyFont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8" borderId="3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0" fontId="0" fillId="5" borderId="3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" fontId="0" fillId="7" borderId="3" xfId="0" applyNumberFormat="1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1" fontId="0" fillId="7" borderId="8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9" xfId="0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7" fontId="2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7" borderId="3" xfId="0" applyFont="1" applyFill="1" applyBorder="1" applyAlignment="1">
      <alignment horizontal="center" textRotation="90"/>
    </xf>
    <xf numFmtId="0" fontId="5" fillId="0" borderId="14" xfId="0" applyFont="1" applyBorder="1" applyAlignment="1">
      <alignment horizontal="center"/>
    </xf>
    <xf numFmtId="0" fontId="4" fillId="7" borderId="8" xfId="0" applyFont="1" applyFill="1" applyBorder="1" applyAlignment="1">
      <alignment horizontal="center" textRotation="90"/>
    </xf>
    <xf numFmtId="0" fontId="5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5" borderId="3" xfId="0" applyFont="1" applyFill="1" applyBorder="1" applyAlignment="1">
      <alignment horizontal="center" textRotation="90" wrapText="1"/>
    </xf>
    <xf numFmtId="0" fontId="4" fillId="6" borderId="3" xfId="0" applyFont="1" applyFill="1" applyBorder="1" applyAlignment="1">
      <alignment horizontal="center" textRotation="90"/>
    </xf>
    <xf numFmtId="0" fontId="4" fillId="5" borderId="3" xfId="0" applyFont="1" applyFill="1" applyBorder="1" applyAlignment="1">
      <alignment horizontal="center" textRotation="90"/>
    </xf>
    <xf numFmtId="0" fontId="5" fillId="5" borderId="14" xfId="0" applyFont="1" applyFill="1" applyBorder="1" applyAlignment="1">
      <alignment horizontal="center" textRotation="90"/>
    </xf>
    <xf numFmtId="0" fontId="4" fillId="8" borderId="3" xfId="0" applyFont="1" applyFill="1" applyBorder="1" applyAlignment="1">
      <alignment horizontal="center" textRotation="90" wrapText="1"/>
    </xf>
    <xf numFmtId="0" fontId="4" fillId="8" borderId="3" xfId="0" applyFont="1" applyFill="1" applyBorder="1" applyAlignment="1">
      <alignment horizontal="center" textRotation="90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10" xfId="19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1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0" fillId="9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1" fillId="7" borderId="25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3" borderId="3" xfId="0" applyFont="1" applyFill="1" applyBorder="1" applyAlignment="1">
      <alignment horizontal="center" textRotation="90"/>
    </xf>
    <xf numFmtId="1" fontId="1" fillId="0" borderId="21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textRotation="9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4" borderId="3" xfId="0" applyFont="1" applyFill="1" applyBorder="1" applyAlignment="1">
      <alignment horizontal="center" textRotation="90"/>
    </xf>
    <xf numFmtId="0" fontId="0" fillId="0" borderId="28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man70@worldnet.att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zoomScale="65" zoomScaleNormal="65" workbookViewId="0" topLeftCell="A13">
      <selection activeCell="X58" sqref="X58"/>
    </sheetView>
  </sheetViews>
  <sheetFormatPr defaultColWidth="9.140625" defaultRowHeight="12.75"/>
  <cols>
    <col min="1" max="1" width="5.7109375" style="0" customWidth="1"/>
    <col min="2" max="5" width="4.7109375" style="0" customWidth="1"/>
    <col min="6" max="6" width="8.421875" style="0" customWidth="1"/>
    <col min="7" max="8" width="6.7109375" style="0" customWidth="1"/>
    <col min="9" max="13" width="5.00390625" style="0" customWidth="1"/>
    <col min="14" max="15" width="5.421875" style="0" customWidth="1"/>
    <col min="16" max="16" width="6.57421875" style="0" customWidth="1"/>
    <col min="17" max="17" width="5.421875" style="0" customWidth="1"/>
    <col min="18" max="18" width="7.57421875" style="0" customWidth="1"/>
    <col min="19" max="21" width="7.7109375" style="0" customWidth="1"/>
    <col min="22" max="24" width="5.7109375" style="0" customWidth="1"/>
    <col min="25" max="25" width="6.8515625" style="0" customWidth="1"/>
  </cols>
  <sheetData>
    <row r="1" spans="1:24" s="4" customFormat="1" ht="15" customHeight="1" thickBot="1">
      <c r="A1" s="107" t="s">
        <v>52</v>
      </c>
      <c r="B1" s="108"/>
      <c r="C1" s="109"/>
      <c r="D1" s="51" t="s">
        <v>53</v>
      </c>
      <c r="E1" s="49"/>
      <c r="F1" s="49"/>
      <c r="G1" s="49"/>
      <c r="H1" s="49"/>
      <c r="I1" s="49"/>
      <c r="J1" s="50"/>
      <c r="M1" s="107" t="s">
        <v>48</v>
      </c>
      <c r="N1" s="108"/>
      <c r="O1" s="108"/>
      <c r="P1" s="109"/>
      <c r="Q1" s="48">
        <v>37865</v>
      </c>
      <c r="R1" s="49"/>
      <c r="S1" s="49"/>
      <c r="T1" s="49"/>
      <c r="U1" s="49"/>
      <c r="V1" s="49"/>
      <c r="W1" s="49"/>
      <c r="X1" s="50"/>
    </row>
    <row r="2" spans="1:24" s="4" customFormat="1" ht="15" customHeight="1" thickBot="1">
      <c r="A2" s="107" t="s">
        <v>11</v>
      </c>
      <c r="B2" s="108"/>
      <c r="C2" s="109"/>
      <c r="D2" s="51" t="s">
        <v>54</v>
      </c>
      <c r="E2" s="49"/>
      <c r="F2" s="49"/>
      <c r="G2" s="49"/>
      <c r="H2" s="49"/>
      <c r="I2" s="49"/>
      <c r="J2" s="50"/>
      <c r="M2" s="107" t="s">
        <v>18</v>
      </c>
      <c r="N2" s="108"/>
      <c r="O2" s="108"/>
      <c r="P2" s="109"/>
      <c r="Q2" s="51" t="s">
        <v>60</v>
      </c>
      <c r="R2" s="49"/>
      <c r="S2" s="49"/>
      <c r="T2" s="49"/>
      <c r="U2" s="49"/>
      <c r="V2" s="49"/>
      <c r="W2" s="49"/>
      <c r="X2" s="50"/>
    </row>
    <row r="3" spans="1:10" s="4" customFormat="1" ht="15" customHeight="1" thickBot="1">
      <c r="A3" s="7"/>
      <c r="B3" s="7"/>
      <c r="C3" s="7"/>
      <c r="D3" s="7"/>
      <c r="E3" s="8"/>
      <c r="F3" s="8"/>
      <c r="G3" s="8"/>
      <c r="H3" s="8"/>
      <c r="I3" s="8"/>
      <c r="J3" s="8"/>
    </row>
    <row r="4" spans="1:24" ht="13.5" thickBot="1">
      <c r="A4" s="71" t="s">
        <v>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3"/>
    </row>
    <row r="5" spans="1:24" s="1" customFormat="1" ht="21.75" customHeight="1">
      <c r="A5" s="122" t="s">
        <v>0</v>
      </c>
      <c r="B5" s="104" t="s">
        <v>39</v>
      </c>
      <c r="C5" s="104"/>
      <c r="D5" s="104"/>
      <c r="E5" s="104"/>
      <c r="F5" s="99" t="s">
        <v>40</v>
      </c>
      <c r="G5" s="100"/>
      <c r="H5" s="101"/>
      <c r="I5" s="117" t="s">
        <v>19</v>
      </c>
      <c r="J5" s="117"/>
      <c r="K5" s="117"/>
      <c r="L5" s="117"/>
      <c r="M5" s="117"/>
      <c r="N5" s="105" t="s">
        <v>45</v>
      </c>
      <c r="O5" s="105"/>
      <c r="P5" s="105"/>
      <c r="Q5" s="105"/>
      <c r="R5" s="105"/>
      <c r="S5" s="106" t="s">
        <v>46</v>
      </c>
      <c r="T5" s="106"/>
      <c r="U5" s="106"/>
      <c r="V5" s="114" t="s">
        <v>47</v>
      </c>
      <c r="W5" s="115"/>
      <c r="X5" s="116"/>
    </row>
    <row r="6" spans="1:24" s="1" customFormat="1" ht="21.75" customHeight="1">
      <c r="A6" s="123"/>
      <c r="B6" s="125" t="s">
        <v>12</v>
      </c>
      <c r="C6" s="125" t="s">
        <v>10</v>
      </c>
      <c r="D6" s="125" t="s">
        <v>41</v>
      </c>
      <c r="E6" s="125" t="s">
        <v>42</v>
      </c>
      <c r="F6" s="119" t="s">
        <v>7</v>
      </c>
      <c r="G6" s="102" t="s">
        <v>1</v>
      </c>
      <c r="H6" s="103"/>
      <c r="I6" s="64" t="s">
        <v>2</v>
      </c>
      <c r="J6" s="64" t="s">
        <v>3</v>
      </c>
      <c r="K6" s="64" t="s">
        <v>4</v>
      </c>
      <c r="L6" s="64" t="s">
        <v>5</v>
      </c>
      <c r="M6" s="63" t="s">
        <v>43</v>
      </c>
      <c r="N6" s="59" t="s">
        <v>17</v>
      </c>
      <c r="O6" s="59" t="s">
        <v>8</v>
      </c>
      <c r="P6" s="61" t="s">
        <v>9</v>
      </c>
      <c r="Q6" s="59" t="s">
        <v>44</v>
      </c>
      <c r="R6" s="61" t="s">
        <v>42</v>
      </c>
      <c r="S6" s="60" t="s">
        <v>12</v>
      </c>
      <c r="T6" s="60" t="s">
        <v>10</v>
      </c>
      <c r="U6" s="60" t="s">
        <v>42</v>
      </c>
      <c r="V6" s="54" t="s">
        <v>12</v>
      </c>
      <c r="W6" s="54" t="s">
        <v>10</v>
      </c>
      <c r="X6" s="56" t="s">
        <v>42</v>
      </c>
    </row>
    <row r="7" spans="1:24" s="2" customFormat="1" ht="72.75" customHeight="1">
      <c r="A7" s="124"/>
      <c r="B7" s="55"/>
      <c r="C7" s="55"/>
      <c r="D7" s="55"/>
      <c r="E7" s="55"/>
      <c r="F7" s="55"/>
      <c r="G7" s="12" t="s">
        <v>7</v>
      </c>
      <c r="H7" s="11" t="s">
        <v>6</v>
      </c>
      <c r="I7" s="55"/>
      <c r="J7" s="55"/>
      <c r="K7" s="55"/>
      <c r="L7" s="55"/>
      <c r="M7" s="55"/>
      <c r="N7" s="58"/>
      <c r="O7" s="58"/>
      <c r="P7" s="58"/>
      <c r="Q7" s="58"/>
      <c r="R7" s="62"/>
      <c r="S7" s="55"/>
      <c r="T7" s="55"/>
      <c r="U7" s="55"/>
      <c r="V7" s="55"/>
      <c r="W7" s="58"/>
      <c r="X7" s="57"/>
    </row>
    <row r="8" spans="1:27" ht="12.75">
      <c r="A8" s="3">
        <v>1</v>
      </c>
      <c r="B8" s="13">
        <v>72</v>
      </c>
      <c r="C8" s="13">
        <v>60</v>
      </c>
      <c r="D8" s="13">
        <f>AVERAGE(B8:C8)</f>
        <v>66</v>
      </c>
      <c r="E8" s="13">
        <v>64</v>
      </c>
      <c r="F8" s="9">
        <v>1.18</v>
      </c>
      <c r="G8" s="5">
        <v>0</v>
      </c>
      <c r="H8" s="15">
        <v>0</v>
      </c>
      <c r="I8" s="22"/>
      <c r="J8" s="22" t="s">
        <v>61</v>
      </c>
      <c r="K8" s="22"/>
      <c r="L8" s="22"/>
      <c r="M8" s="22"/>
      <c r="N8" s="16">
        <v>2.4</v>
      </c>
      <c r="O8" s="17">
        <v>12</v>
      </c>
      <c r="P8" s="23">
        <v>520</v>
      </c>
      <c r="Q8" s="23" t="s">
        <v>62</v>
      </c>
      <c r="R8" s="23" t="s">
        <v>63</v>
      </c>
      <c r="S8" s="18">
        <v>1024.1</v>
      </c>
      <c r="T8" s="18">
        <v>1017</v>
      </c>
      <c r="U8" s="18">
        <v>1019.7</v>
      </c>
      <c r="V8" s="19">
        <v>72</v>
      </c>
      <c r="W8" s="20">
        <v>60</v>
      </c>
      <c r="X8" s="21">
        <v>64</v>
      </c>
      <c r="Z8" s="25"/>
      <c r="AA8" s="26"/>
    </row>
    <row r="9" spans="1:27" ht="12.75">
      <c r="A9" s="3">
        <v>2</v>
      </c>
      <c r="B9" s="13">
        <v>70</v>
      </c>
      <c r="C9" s="13">
        <v>63</v>
      </c>
      <c r="D9" s="13">
        <f aca="true" t="shared" si="0" ref="D9:D37">AVERAGE(B9:C9)</f>
        <v>66.5</v>
      </c>
      <c r="E9" s="13">
        <v>65</v>
      </c>
      <c r="F9" s="9">
        <v>0.08</v>
      </c>
      <c r="G9" s="5">
        <v>0</v>
      </c>
      <c r="H9" s="15">
        <v>0</v>
      </c>
      <c r="I9" s="22"/>
      <c r="J9" s="22" t="s">
        <v>61</v>
      </c>
      <c r="K9" s="22"/>
      <c r="L9" s="22"/>
      <c r="M9" s="22"/>
      <c r="N9" s="16">
        <v>1.7</v>
      </c>
      <c r="O9" s="17">
        <v>9</v>
      </c>
      <c r="P9" s="23">
        <v>1100</v>
      </c>
      <c r="Q9" s="23" t="s">
        <v>65</v>
      </c>
      <c r="R9" s="23" t="s">
        <v>64</v>
      </c>
      <c r="S9" s="18">
        <v>1021</v>
      </c>
      <c r="T9" s="18">
        <v>1019.1</v>
      </c>
      <c r="U9" s="18">
        <v>1019.2</v>
      </c>
      <c r="V9" s="19">
        <v>67</v>
      </c>
      <c r="W9" s="20">
        <v>63</v>
      </c>
      <c r="X9" s="21">
        <v>65</v>
      </c>
      <c r="Z9" s="25"/>
      <c r="AA9" s="26"/>
    </row>
    <row r="10" spans="1:27" ht="12.75">
      <c r="A10" s="3">
        <v>3</v>
      </c>
      <c r="B10" s="13">
        <v>76</v>
      </c>
      <c r="C10" s="13">
        <v>62</v>
      </c>
      <c r="D10" s="13">
        <f t="shared" si="0"/>
        <v>69</v>
      </c>
      <c r="E10" s="13">
        <v>62</v>
      </c>
      <c r="F10" s="9">
        <v>0</v>
      </c>
      <c r="G10" s="5">
        <v>0</v>
      </c>
      <c r="H10" s="15">
        <v>0</v>
      </c>
      <c r="I10" s="22"/>
      <c r="J10" s="22" t="s">
        <v>61</v>
      </c>
      <c r="K10" s="22"/>
      <c r="L10" s="22"/>
      <c r="M10" s="22"/>
      <c r="N10" s="16">
        <v>1.4</v>
      </c>
      <c r="O10" s="17">
        <v>18</v>
      </c>
      <c r="P10" s="23">
        <v>1620</v>
      </c>
      <c r="Q10" s="23" t="s">
        <v>66</v>
      </c>
      <c r="R10" s="23" t="s">
        <v>64</v>
      </c>
      <c r="S10" s="18">
        <v>1019.2</v>
      </c>
      <c r="T10" s="18">
        <v>1013.8</v>
      </c>
      <c r="U10" s="18">
        <v>1014.4</v>
      </c>
      <c r="V10" s="19">
        <v>70</v>
      </c>
      <c r="W10" s="20">
        <v>62</v>
      </c>
      <c r="X10" s="21">
        <v>62</v>
      </c>
      <c r="Z10" s="25"/>
      <c r="AA10" s="26"/>
    </row>
    <row r="11" spans="1:26" ht="12.75">
      <c r="A11" s="3">
        <v>4</v>
      </c>
      <c r="B11" s="13">
        <v>71</v>
      </c>
      <c r="C11" s="13">
        <v>59</v>
      </c>
      <c r="D11" s="13">
        <f t="shared" si="0"/>
        <v>65</v>
      </c>
      <c r="E11" s="13">
        <v>62</v>
      </c>
      <c r="F11" s="9">
        <v>0</v>
      </c>
      <c r="G11" s="5">
        <v>0</v>
      </c>
      <c r="H11" s="15">
        <v>0</v>
      </c>
      <c r="I11" s="22"/>
      <c r="J11" s="22" t="s">
        <v>61</v>
      </c>
      <c r="K11" s="22"/>
      <c r="L11" s="22"/>
      <c r="M11" s="22"/>
      <c r="N11" s="16">
        <v>3.8</v>
      </c>
      <c r="O11" s="17">
        <v>22</v>
      </c>
      <c r="P11" s="23">
        <v>1650</v>
      </c>
      <c r="Q11" s="23" t="s">
        <v>62</v>
      </c>
      <c r="R11" s="23" t="s">
        <v>67</v>
      </c>
      <c r="S11" s="18">
        <v>1019</v>
      </c>
      <c r="T11" s="18">
        <v>1013.1</v>
      </c>
      <c r="U11" s="18">
        <v>1019</v>
      </c>
      <c r="V11" s="19">
        <v>66</v>
      </c>
      <c r="W11" s="20">
        <v>53</v>
      </c>
      <c r="X11" s="21">
        <v>56</v>
      </c>
      <c r="Z11" s="24"/>
    </row>
    <row r="12" spans="1:26" ht="12.75">
      <c r="A12" s="3">
        <v>5</v>
      </c>
      <c r="B12" s="13">
        <v>67</v>
      </c>
      <c r="C12" s="13">
        <v>51</v>
      </c>
      <c r="D12" s="13">
        <f t="shared" si="0"/>
        <v>59</v>
      </c>
      <c r="E12" s="13">
        <v>51</v>
      </c>
      <c r="F12" s="9">
        <v>0</v>
      </c>
      <c r="G12" s="5">
        <v>0</v>
      </c>
      <c r="H12" s="15">
        <v>0</v>
      </c>
      <c r="I12" s="22"/>
      <c r="J12" s="22" t="s">
        <v>61</v>
      </c>
      <c r="K12" s="22"/>
      <c r="L12" s="22"/>
      <c r="M12" s="22"/>
      <c r="N12" s="16">
        <v>2.4</v>
      </c>
      <c r="O12" s="17">
        <v>15</v>
      </c>
      <c r="P12" s="23">
        <v>1010</v>
      </c>
      <c r="Q12" s="23" t="s">
        <v>68</v>
      </c>
      <c r="R12" s="23" t="s">
        <v>64</v>
      </c>
      <c r="S12" s="18">
        <v>1023</v>
      </c>
      <c r="T12" s="18">
        <v>1018.9</v>
      </c>
      <c r="U12" s="18">
        <v>1023</v>
      </c>
      <c r="V12" s="19">
        <v>57</v>
      </c>
      <c r="W12" s="20">
        <v>51</v>
      </c>
      <c r="X12" s="21">
        <v>51</v>
      </c>
      <c r="Z12" s="24"/>
    </row>
    <row r="13" spans="1:26" ht="12.75">
      <c r="A13" s="3">
        <v>6</v>
      </c>
      <c r="B13" s="13">
        <v>74</v>
      </c>
      <c r="C13" s="13">
        <v>45</v>
      </c>
      <c r="D13" s="13">
        <f t="shared" si="0"/>
        <v>59.5</v>
      </c>
      <c r="E13" s="13">
        <v>53</v>
      </c>
      <c r="F13" s="9">
        <v>0</v>
      </c>
      <c r="G13" s="5">
        <v>0</v>
      </c>
      <c r="H13" s="15">
        <v>0</v>
      </c>
      <c r="I13" s="22"/>
      <c r="J13" s="22" t="s">
        <v>61</v>
      </c>
      <c r="K13" s="22"/>
      <c r="L13" s="22"/>
      <c r="M13" s="22"/>
      <c r="N13" s="16">
        <v>0.2</v>
      </c>
      <c r="O13" s="17">
        <v>10</v>
      </c>
      <c r="P13" s="23">
        <v>1150</v>
      </c>
      <c r="Q13" s="23" t="s">
        <v>65</v>
      </c>
      <c r="R13" s="23" t="s">
        <v>64</v>
      </c>
      <c r="S13" s="18">
        <v>1024.1</v>
      </c>
      <c r="T13" s="18">
        <v>1020.6</v>
      </c>
      <c r="U13" s="18">
        <v>1021.5</v>
      </c>
      <c r="V13" s="19">
        <v>62</v>
      </c>
      <c r="W13" s="20">
        <v>45</v>
      </c>
      <c r="X13" s="21">
        <v>53</v>
      </c>
      <c r="Z13" s="24"/>
    </row>
    <row r="14" spans="1:24" ht="12.75">
      <c r="A14" s="3">
        <v>7</v>
      </c>
      <c r="B14" s="13">
        <v>77</v>
      </c>
      <c r="C14" s="13">
        <v>47</v>
      </c>
      <c r="D14" s="13">
        <f t="shared" si="0"/>
        <v>62</v>
      </c>
      <c r="E14" s="13">
        <v>58</v>
      </c>
      <c r="F14" s="9">
        <v>0</v>
      </c>
      <c r="G14" s="5">
        <v>0</v>
      </c>
      <c r="H14" s="15">
        <v>0</v>
      </c>
      <c r="I14" s="22"/>
      <c r="J14" s="22" t="s">
        <v>61</v>
      </c>
      <c r="K14" s="22"/>
      <c r="L14" s="22"/>
      <c r="M14" s="22"/>
      <c r="N14" s="16">
        <v>0.6</v>
      </c>
      <c r="O14" s="17">
        <v>10</v>
      </c>
      <c r="P14" s="23">
        <v>1350</v>
      </c>
      <c r="Q14" s="23" t="s">
        <v>69</v>
      </c>
      <c r="R14" s="23" t="s">
        <v>64</v>
      </c>
      <c r="S14" s="18">
        <v>1021.7</v>
      </c>
      <c r="T14" s="18">
        <v>1019.4</v>
      </c>
      <c r="U14" s="18">
        <v>1020.8</v>
      </c>
      <c r="V14" s="19">
        <v>66</v>
      </c>
      <c r="W14" s="20">
        <v>47</v>
      </c>
      <c r="X14" s="21">
        <v>58</v>
      </c>
    </row>
    <row r="15" spans="1:24" ht="12.75">
      <c r="A15" s="3">
        <v>8</v>
      </c>
      <c r="B15" s="13">
        <v>76</v>
      </c>
      <c r="C15" s="13">
        <v>53</v>
      </c>
      <c r="D15" s="13">
        <f t="shared" si="0"/>
        <v>64.5</v>
      </c>
      <c r="E15" s="13">
        <v>61</v>
      </c>
      <c r="F15" s="9">
        <v>0</v>
      </c>
      <c r="G15" s="5">
        <v>0</v>
      </c>
      <c r="H15" s="15">
        <v>0</v>
      </c>
      <c r="I15" s="22"/>
      <c r="J15" s="22" t="s">
        <v>61</v>
      </c>
      <c r="K15" s="22"/>
      <c r="L15" s="22"/>
      <c r="M15" s="22"/>
      <c r="N15" s="16">
        <v>1.4</v>
      </c>
      <c r="O15" s="17">
        <v>10</v>
      </c>
      <c r="P15" s="23">
        <v>1430</v>
      </c>
      <c r="Q15" s="23" t="s">
        <v>68</v>
      </c>
      <c r="R15" s="23" t="s">
        <v>64</v>
      </c>
      <c r="S15" s="18">
        <v>1022.4</v>
      </c>
      <c r="T15" s="18">
        <v>1020.3</v>
      </c>
      <c r="U15" s="18">
        <v>1022.4</v>
      </c>
      <c r="V15" s="19">
        <v>67</v>
      </c>
      <c r="W15" s="20">
        <v>53</v>
      </c>
      <c r="X15" s="21">
        <v>61</v>
      </c>
    </row>
    <row r="16" spans="1:24" ht="12.75">
      <c r="A16" s="3">
        <v>9</v>
      </c>
      <c r="B16" s="13">
        <v>79</v>
      </c>
      <c r="C16" s="13">
        <v>55</v>
      </c>
      <c r="D16" s="13">
        <f t="shared" si="0"/>
        <v>67</v>
      </c>
      <c r="E16" s="13">
        <v>68</v>
      </c>
      <c r="F16" s="9">
        <v>0</v>
      </c>
      <c r="G16" s="5">
        <v>0</v>
      </c>
      <c r="H16" s="15">
        <v>0</v>
      </c>
      <c r="I16" s="22"/>
      <c r="J16" s="22" t="s">
        <v>61</v>
      </c>
      <c r="K16" s="22"/>
      <c r="L16" s="22"/>
      <c r="M16" s="22"/>
      <c r="N16" s="16">
        <v>1.1</v>
      </c>
      <c r="O16" s="17">
        <v>11</v>
      </c>
      <c r="P16" s="23">
        <v>1500</v>
      </c>
      <c r="Q16" s="23" t="s">
        <v>68</v>
      </c>
      <c r="R16" s="23" t="s">
        <v>64</v>
      </c>
      <c r="S16" s="18">
        <v>1024.4</v>
      </c>
      <c r="T16" s="18">
        <v>1022.3</v>
      </c>
      <c r="U16" s="18">
        <v>1024.3</v>
      </c>
      <c r="V16" s="19">
        <v>69</v>
      </c>
      <c r="W16" s="20">
        <v>55</v>
      </c>
      <c r="X16" s="21">
        <v>66</v>
      </c>
    </row>
    <row r="17" spans="1:24" ht="12.75">
      <c r="A17" s="3">
        <v>10</v>
      </c>
      <c r="B17" s="13">
        <v>78</v>
      </c>
      <c r="C17" s="13">
        <v>59</v>
      </c>
      <c r="D17" s="13">
        <f t="shared" si="0"/>
        <v>68.5</v>
      </c>
      <c r="E17" s="13">
        <v>59</v>
      </c>
      <c r="F17" s="9">
        <v>0</v>
      </c>
      <c r="G17" s="5">
        <v>0</v>
      </c>
      <c r="H17" s="15">
        <v>0</v>
      </c>
      <c r="I17" s="22"/>
      <c r="J17" s="22" t="s">
        <v>61</v>
      </c>
      <c r="K17" s="22"/>
      <c r="L17" s="22"/>
      <c r="M17" s="22"/>
      <c r="N17" s="16">
        <v>1.6</v>
      </c>
      <c r="O17" s="17">
        <v>13</v>
      </c>
      <c r="P17" s="23">
        <v>1410</v>
      </c>
      <c r="Q17" s="23" t="s">
        <v>70</v>
      </c>
      <c r="R17" s="23" t="s">
        <v>64</v>
      </c>
      <c r="S17" s="18">
        <v>1026.2</v>
      </c>
      <c r="T17" s="18">
        <v>1024</v>
      </c>
      <c r="U17" s="18">
        <v>1025.9</v>
      </c>
      <c r="V17" s="19">
        <v>66</v>
      </c>
      <c r="W17" s="20">
        <v>59</v>
      </c>
      <c r="X17" s="21">
        <v>59</v>
      </c>
    </row>
    <row r="18" spans="1:24" ht="12.75">
      <c r="A18" s="3">
        <v>11</v>
      </c>
      <c r="B18" s="13">
        <v>79</v>
      </c>
      <c r="C18" s="13">
        <v>51</v>
      </c>
      <c r="D18" s="13">
        <f t="shared" si="0"/>
        <v>65</v>
      </c>
      <c r="E18" s="13">
        <v>58</v>
      </c>
      <c r="F18" s="9">
        <v>0</v>
      </c>
      <c r="G18" s="5">
        <v>0</v>
      </c>
      <c r="H18" s="15">
        <v>0</v>
      </c>
      <c r="I18" s="22"/>
      <c r="J18" s="22" t="s">
        <v>61</v>
      </c>
      <c r="K18" s="22"/>
      <c r="L18" s="22"/>
      <c r="M18" s="22"/>
      <c r="N18" s="16">
        <v>1.4</v>
      </c>
      <c r="O18" s="17">
        <v>13</v>
      </c>
      <c r="P18" s="23">
        <v>1210</v>
      </c>
      <c r="Q18" s="23" t="s">
        <v>70</v>
      </c>
      <c r="R18" s="23" t="s">
        <v>64</v>
      </c>
      <c r="S18" s="18">
        <v>1027.1</v>
      </c>
      <c r="T18" s="18">
        <v>1022.6</v>
      </c>
      <c r="U18" s="18">
        <v>1023.1</v>
      </c>
      <c r="V18" s="19">
        <v>64</v>
      </c>
      <c r="W18" s="20">
        <v>51</v>
      </c>
      <c r="X18" s="21">
        <v>57</v>
      </c>
    </row>
    <row r="19" spans="1:24" ht="12.75">
      <c r="A19" s="3">
        <v>12</v>
      </c>
      <c r="B19" s="13">
        <v>75</v>
      </c>
      <c r="C19" s="13">
        <v>55</v>
      </c>
      <c r="D19" s="13">
        <f t="shared" si="0"/>
        <v>65</v>
      </c>
      <c r="E19" s="13">
        <v>61</v>
      </c>
      <c r="F19" s="9">
        <v>0</v>
      </c>
      <c r="G19" s="5">
        <v>0</v>
      </c>
      <c r="H19" s="15">
        <v>0</v>
      </c>
      <c r="I19" s="22"/>
      <c r="J19" s="22" t="s">
        <v>61</v>
      </c>
      <c r="K19" s="22"/>
      <c r="L19" s="22"/>
      <c r="M19" s="22"/>
      <c r="N19" s="16">
        <v>2.4</v>
      </c>
      <c r="O19" s="17">
        <v>19</v>
      </c>
      <c r="P19" s="23">
        <v>1430</v>
      </c>
      <c r="Q19" s="23" t="s">
        <v>71</v>
      </c>
      <c r="R19" s="23" t="s">
        <v>72</v>
      </c>
      <c r="S19" s="18">
        <v>1023.2</v>
      </c>
      <c r="T19" s="18">
        <v>1019.5</v>
      </c>
      <c r="U19" s="18">
        <v>1021.4</v>
      </c>
      <c r="V19" s="19">
        <v>62</v>
      </c>
      <c r="W19" s="20">
        <v>53</v>
      </c>
      <c r="X19" s="21">
        <v>59</v>
      </c>
    </row>
    <row r="20" spans="1:24" ht="12.75">
      <c r="A20" s="3">
        <v>13</v>
      </c>
      <c r="B20" s="13">
        <v>79</v>
      </c>
      <c r="C20" s="13">
        <v>52</v>
      </c>
      <c r="D20" s="13">
        <f t="shared" si="0"/>
        <v>65.5</v>
      </c>
      <c r="E20" s="13">
        <v>69</v>
      </c>
      <c r="F20" s="9">
        <v>0</v>
      </c>
      <c r="G20" s="5">
        <v>0</v>
      </c>
      <c r="H20" s="15">
        <v>0</v>
      </c>
      <c r="I20" s="22"/>
      <c r="J20" s="22" t="s">
        <v>61</v>
      </c>
      <c r="K20" s="22"/>
      <c r="L20" s="22"/>
      <c r="M20" s="22"/>
      <c r="N20" s="16">
        <v>1.5</v>
      </c>
      <c r="O20" s="17">
        <v>12</v>
      </c>
      <c r="P20" s="23">
        <v>1350</v>
      </c>
      <c r="Q20" s="23" t="s">
        <v>71</v>
      </c>
      <c r="R20" s="23" t="s">
        <v>72</v>
      </c>
      <c r="S20" s="18">
        <v>1022.6</v>
      </c>
      <c r="T20" s="18">
        <v>1019.1</v>
      </c>
      <c r="U20" s="18">
        <v>1020.3</v>
      </c>
      <c r="V20" s="19">
        <v>69</v>
      </c>
      <c r="W20" s="20">
        <v>52</v>
      </c>
      <c r="X20" s="21">
        <v>67</v>
      </c>
    </row>
    <row r="21" spans="1:24" ht="12.75">
      <c r="A21" s="3">
        <v>14</v>
      </c>
      <c r="B21" s="13">
        <v>82</v>
      </c>
      <c r="C21" s="13">
        <v>63</v>
      </c>
      <c r="D21" s="13">
        <f t="shared" si="0"/>
        <v>72.5</v>
      </c>
      <c r="E21" s="13">
        <v>68</v>
      </c>
      <c r="F21" s="9">
        <v>0.03</v>
      </c>
      <c r="G21" s="5">
        <v>0</v>
      </c>
      <c r="H21" s="15">
        <v>0</v>
      </c>
      <c r="I21" s="22"/>
      <c r="J21" s="22" t="s">
        <v>61</v>
      </c>
      <c r="K21" s="22"/>
      <c r="L21" s="22"/>
      <c r="M21" s="22"/>
      <c r="N21" s="16">
        <v>1</v>
      </c>
      <c r="O21" s="17">
        <v>14</v>
      </c>
      <c r="P21" s="23">
        <v>1820</v>
      </c>
      <c r="Q21" s="23" t="s">
        <v>69</v>
      </c>
      <c r="R21" s="23" t="s">
        <v>73</v>
      </c>
      <c r="S21" s="18">
        <v>1020.3</v>
      </c>
      <c r="T21" s="18">
        <v>1017.4</v>
      </c>
      <c r="U21" s="18">
        <v>1017.7</v>
      </c>
      <c r="V21" s="19">
        <v>71</v>
      </c>
      <c r="W21" s="20">
        <v>63</v>
      </c>
      <c r="X21" s="21">
        <v>68</v>
      </c>
    </row>
    <row r="22" spans="1:24" ht="12.75">
      <c r="A22" s="3">
        <v>15</v>
      </c>
      <c r="B22" s="13">
        <v>70</v>
      </c>
      <c r="C22" s="13">
        <v>52</v>
      </c>
      <c r="D22" s="13">
        <f t="shared" si="0"/>
        <v>61</v>
      </c>
      <c r="E22" s="13">
        <v>52</v>
      </c>
      <c r="F22" s="9">
        <v>0.04</v>
      </c>
      <c r="G22" s="5">
        <v>0</v>
      </c>
      <c r="H22" s="15">
        <v>0</v>
      </c>
      <c r="I22" s="22"/>
      <c r="J22" s="22" t="s">
        <v>61</v>
      </c>
      <c r="K22" s="22"/>
      <c r="L22" s="22"/>
      <c r="M22" s="22"/>
      <c r="N22" s="16">
        <v>2.7</v>
      </c>
      <c r="O22" s="17">
        <v>19</v>
      </c>
      <c r="P22" s="23">
        <v>1440</v>
      </c>
      <c r="Q22" s="23" t="s">
        <v>66</v>
      </c>
      <c r="R22" s="23" t="s">
        <v>64</v>
      </c>
      <c r="S22" s="18">
        <v>1021.3</v>
      </c>
      <c r="T22" s="18">
        <v>1016.2</v>
      </c>
      <c r="U22" s="18">
        <v>1021.2</v>
      </c>
      <c r="V22" s="19">
        <v>68</v>
      </c>
      <c r="W22" s="20">
        <v>52</v>
      </c>
      <c r="X22" s="21">
        <v>52</v>
      </c>
    </row>
    <row r="23" spans="1:24" ht="12.75">
      <c r="A23" s="3">
        <v>16</v>
      </c>
      <c r="B23" s="13">
        <v>76</v>
      </c>
      <c r="C23" s="13">
        <v>47</v>
      </c>
      <c r="D23" s="13">
        <f t="shared" si="0"/>
        <v>61.5</v>
      </c>
      <c r="E23" s="13">
        <v>54</v>
      </c>
      <c r="F23" s="9">
        <v>0</v>
      </c>
      <c r="G23" s="5">
        <v>0</v>
      </c>
      <c r="H23" s="15">
        <v>0</v>
      </c>
      <c r="I23" s="22"/>
      <c r="J23" s="22"/>
      <c r="K23" s="22"/>
      <c r="L23" s="22"/>
      <c r="M23" s="22"/>
      <c r="N23" s="16">
        <v>1.3</v>
      </c>
      <c r="O23" s="17">
        <v>13</v>
      </c>
      <c r="P23" s="23">
        <v>1310</v>
      </c>
      <c r="Q23" s="23" t="s">
        <v>66</v>
      </c>
      <c r="R23" s="23" t="s">
        <v>64</v>
      </c>
      <c r="S23" s="18">
        <v>1024.3</v>
      </c>
      <c r="T23" s="18">
        <v>1021.2</v>
      </c>
      <c r="U23" s="18">
        <v>1024.2</v>
      </c>
      <c r="V23" s="19">
        <v>58</v>
      </c>
      <c r="W23" s="20">
        <v>47</v>
      </c>
      <c r="X23" s="21">
        <v>54</v>
      </c>
    </row>
    <row r="24" spans="1:24" ht="12.75">
      <c r="A24" s="3">
        <v>17</v>
      </c>
      <c r="B24" s="13">
        <v>77</v>
      </c>
      <c r="C24" s="13">
        <v>50</v>
      </c>
      <c r="D24" s="13">
        <f t="shared" si="0"/>
        <v>63.5</v>
      </c>
      <c r="E24" s="13">
        <v>55</v>
      </c>
      <c r="F24" s="9">
        <v>0</v>
      </c>
      <c r="G24" s="5">
        <v>0</v>
      </c>
      <c r="H24" s="15">
        <v>0</v>
      </c>
      <c r="I24" s="22"/>
      <c r="J24" s="22"/>
      <c r="K24" s="22"/>
      <c r="L24" s="22"/>
      <c r="M24" s="22"/>
      <c r="N24" s="16">
        <v>1.1</v>
      </c>
      <c r="O24" s="17">
        <v>13</v>
      </c>
      <c r="P24" s="23">
        <v>1340</v>
      </c>
      <c r="Q24" s="23" t="s">
        <v>71</v>
      </c>
      <c r="R24" s="23" t="s">
        <v>64</v>
      </c>
      <c r="S24" s="18">
        <v>1027.6</v>
      </c>
      <c r="T24" s="18">
        <v>1024.2</v>
      </c>
      <c r="U24" s="18">
        <v>1025.4</v>
      </c>
      <c r="V24" s="19">
        <v>62</v>
      </c>
      <c r="W24" s="20">
        <v>50</v>
      </c>
      <c r="X24" s="21">
        <v>55</v>
      </c>
    </row>
    <row r="25" spans="1:24" ht="12.75">
      <c r="A25" s="3">
        <v>18</v>
      </c>
      <c r="B25" s="13">
        <v>71</v>
      </c>
      <c r="C25" s="13">
        <v>48</v>
      </c>
      <c r="D25" s="13">
        <f t="shared" si="0"/>
        <v>59.5</v>
      </c>
      <c r="E25" s="13">
        <v>62</v>
      </c>
      <c r="F25" s="9">
        <v>0.19</v>
      </c>
      <c r="G25" s="5">
        <v>0</v>
      </c>
      <c r="H25" s="15">
        <v>0</v>
      </c>
      <c r="I25" s="22"/>
      <c r="J25" s="22"/>
      <c r="K25" s="22"/>
      <c r="L25" s="22"/>
      <c r="M25" s="22"/>
      <c r="N25" s="16">
        <v>2.6</v>
      </c>
      <c r="O25" s="17">
        <v>15</v>
      </c>
      <c r="P25" s="23">
        <v>1110</v>
      </c>
      <c r="Q25" s="23" t="s">
        <v>65</v>
      </c>
      <c r="R25" s="23" t="s">
        <v>77</v>
      </c>
      <c r="S25" s="18">
        <v>1025.5</v>
      </c>
      <c r="T25" s="18">
        <v>1014.8</v>
      </c>
      <c r="U25" s="18">
        <v>1014.8</v>
      </c>
      <c r="V25" s="19">
        <v>63</v>
      </c>
      <c r="W25" s="20">
        <v>48</v>
      </c>
      <c r="X25" s="21">
        <v>62</v>
      </c>
    </row>
    <row r="26" spans="1:24" ht="12.75">
      <c r="A26" s="3">
        <v>19</v>
      </c>
      <c r="B26" s="13">
        <v>74</v>
      </c>
      <c r="C26" s="13">
        <v>55</v>
      </c>
      <c r="D26" s="13">
        <f t="shared" si="0"/>
        <v>64.5</v>
      </c>
      <c r="E26" s="13">
        <v>55</v>
      </c>
      <c r="F26" s="9">
        <v>1.04</v>
      </c>
      <c r="G26" s="5">
        <v>0</v>
      </c>
      <c r="H26" s="15">
        <v>0</v>
      </c>
      <c r="I26" s="22"/>
      <c r="J26" s="22" t="s">
        <v>61</v>
      </c>
      <c r="K26" s="22"/>
      <c r="L26" s="22"/>
      <c r="M26" s="22"/>
      <c r="N26" s="16">
        <v>6.2</v>
      </c>
      <c r="O26" s="17">
        <v>27</v>
      </c>
      <c r="P26" s="23">
        <v>1800</v>
      </c>
      <c r="Q26" s="23" t="s">
        <v>66</v>
      </c>
      <c r="R26" s="23" t="s">
        <v>78</v>
      </c>
      <c r="S26" s="18">
        <v>1020.6</v>
      </c>
      <c r="T26" s="18">
        <v>1004.2</v>
      </c>
      <c r="U26" s="18">
        <v>1020.6</v>
      </c>
      <c r="V26" s="19">
        <v>66</v>
      </c>
      <c r="W26" s="20">
        <v>54</v>
      </c>
      <c r="X26" s="21">
        <v>54</v>
      </c>
    </row>
    <row r="27" spans="1:24" ht="12.75">
      <c r="A27" s="3">
        <v>20</v>
      </c>
      <c r="B27" s="13">
        <v>69</v>
      </c>
      <c r="C27" s="13">
        <v>47</v>
      </c>
      <c r="D27" s="13">
        <f t="shared" si="0"/>
        <v>58</v>
      </c>
      <c r="E27" s="13">
        <v>49</v>
      </c>
      <c r="F27" s="9">
        <v>0</v>
      </c>
      <c r="G27" s="5">
        <v>0</v>
      </c>
      <c r="H27" s="15">
        <v>0</v>
      </c>
      <c r="I27" s="22"/>
      <c r="J27" s="22" t="s">
        <v>61</v>
      </c>
      <c r="K27" s="22"/>
      <c r="L27" s="22"/>
      <c r="M27" s="22"/>
      <c r="N27" s="16">
        <v>0.8</v>
      </c>
      <c r="O27" s="17">
        <v>10</v>
      </c>
      <c r="P27" s="23">
        <v>1220</v>
      </c>
      <c r="Q27" s="23" t="s">
        <v>66</v>
      </c>
      <c r="R27" s="23" t="s">
        <v>64</v>
      </c>
      <c r="S27" s="18">
        <v>1026.6</v>
      </c>
      <c r="T27" s="18">
        <v>1020.6</v>
      </c>
      <c r="U27" s="18">
        <v>1026.6</v>
      </c>
      <c r="V27" s="19">
        <v>58</v>
      </c>
      <c r="W27" s="20">
        <v>47</v>
      </c>
      <c r="X27" s="21">
        <v>48</v>
      </c>
    </row>
    <row r="28" spans="1:24" ht="12.75">
      <c r="A28" s="3">
        <v>21</v>
      </c>
      <c r="B28" s="13">
        <v>73</v>
      </c>
      <c r="C28" s="13">
        <v>43</v>
      </c>
      <c r="D28" s="13">
        <f t="shared" si="0"/>
        <v>58</v>
      </c>
      <c r="E28" s="13">
        <v>55</v>
      </c>
      <c r="F28" s="9">
        <v>0</v>
      </c>
      <c r="G28" s="5">
        <v>0</v>
      </c>
      <c r="H28" s="15">
        <v>0</v>
      </c>
      <c r="I28" s="22"/>
      <c r="J28" s="22"/>
      <c r="K28" s="22"/>
      <c r="L28" s="22"/>
      <c r="M28" s="22"/>
      <c r="N28" s="16">
        <v>1.4</v>
      </c>
      <c r="O28" s="17">
        <v>16</v>
      </c>
      <c r="P28" s="23">
        <v>1200</v>
      </c>
      <c r="Q28" s="23" t="s">
        <v>65</v>
      </c>
      <c r="R28" s="23" t="s">
        <v>64</v>
      </c>
      <c r="S28" s="18">
        <v>1027.6</v>
      </c>
      <c r="T28" s="18">
        <v>1021.1</v>
      </c>
      <c r="U28" s="18">
        <v>1021.1</v>
      </c>
      <c r="V28" s="19">
        <v>60</v>
      </c>
      <c r="W28" s="20">
        <v>44</v>
      </c>
      <c r="X28" s="21">
        <v>55</v>
      </c>
    </row>
    <row r="29" spans="1:24" ht="12.75">
      <c r="A29" s="3">
        <v>22</v>
      </c>
      <c r="B29" s="13">
        <v>68</v>
      </c>
      <c r="C29" s="13">
        <v>55</v>
      </c>
      <c r="D29" s="13">
        <f t="shared" si="0"/>
        <v>61.5</v>
      </c>
      <c r="E29" s="13">
        <v>61</v>
      </c>
      <c r="F29" s="9">
        <v>0.8</v>
      </c>
      <c r="G29" s="5">
        <v>0</v>
      </c>
      <c r="H29" s="15">
        <v>0</v>
      </c>
      <c r="I29" s="22"/>
      <c r="J29" s="22" t="s">
        <v>61</v>
      </c>
      <c r="K29" s="22"/>
      <c r="L29" s="22"/>
      <c r="M29" s="22"/>
      <c r="N29" s="16">
        <v>2.8</v>
      </c>
      <c r="O29" s="17">
        <v>22</v>
      </c>
      <c r="P29" s="23">
        <v>1210</v>
      </c>
      <c r="Q29" s="23" t="s">
        <v>75</v>
      </c>
      <c r="R29" s="23" t="s">
        <v>79</v>
      </c>
      <c r="S29" s="18">
        <v>1021.1</v>
      </c>
      <c r="T29" s="18">
        <v>1007.1</v>
      </c>
      <c r="U29" s="18">
        <v>1011.7</v>
      </c>
      <c r="V29" s="19">
        <v>66</v>
      </c>
      <c r="W29" s="20">
        <v>55</v>
      </c>
      <c r="X29" s="21">
        <v>61</v>
      </c>
    </row>
    <row r="30" spans="1:24" ht="12.75">
      <c r="A30" s="3">
        <v>23</v>
      </c>
      <c r="B30" s="13">
        <v>64</v>
      </c>
      <c r="C30" s="13">
        <v>46</v>
      </c>
      <c r="D30" s="13">
        <f t="shared" si="0"/>
        <v>55</v>
      </c>
      <c r="E30" s="13">
        <v>46</v>
      </c>
      <c r="F30" s="9">
        <v>0</v>
      </c>
      <c r="G30" s="5">
        <v>0</v>
      </c>
      <c r="H30" s="15">
        <v>0</v>
      </c>
      <c r="I30" s="22"/>
      <c r="J30" s="22"/>
      <c r="K30" s="22"/>
      <c r="L30" s="22"/>
      <c r="M30" s="22"/>
      <c r="N30" s="16">
        <v>3.5</v>
      </c>
      <c r="O30" s="17">
        <v>20</v>
      </c>
      <c r="P30" s="23">
        <v>950</v>
      </c>
      <c r="Q30" s="23" t="s">
        <v>66</v>
      </c>
      <c r="R30" s="23" t="s">
        <v>80</v>
      </c>
      <c r="S30" s="18">
        <v>1018.6</v>
      </c>
      <c r="T30" s="18">
        <v>1011.2</v>
      </c>
      <c r="U30" s="18">
        <v>1018.6</v>
      </c>
      <c r="V30" s="19">
        <v>61</v>
      </c>
      <c r="W30" s="20">
        <v>45</v>
      </c>
      <c r="X30" s="21">
        <v>45</v>
      </c>
    </row>
    <row r="31" spans="1:24" ht="12.75">
      <c r="A31" s="3">
        <v>24</v>
      </c>
      <c r="B31" s="13">
        <v>71</v>
      </c>
      <c r="C31" s="13">
        <v>44</v>
      </c>
      <c r="D31" s="13">
        <f t="shared" si="0"/>
        <v>57.5</v>
      </c>
      <c r="E31" s="13">
        <v>65</v>
      </c>
      <c r="F31" s="9">
        <v>0.03</v>
      </c>
      <c r="G31" s="5">
        <v>0</v>
      </c>
      <c r="H31" s="15">
        <v>0</v>
      </c>
      <c r="I31" s="22"/>
      <c r="J31" s="22" t="s">
        <v>61</v>
      </c>
      <c r="K31" s="22"/>
      <c r="L31" s="22"/>
      <c r="M31" s="22"/>
      <c r="N31" s="16">
        <v>2.5</v>
      </c>
      <c r="O31" s="17">
        <v>13</v>
      </c>
      <c r="P31" s="23">
        <v>1250</v>
      </c>
      <c r="Q31" s="23" t="s">
        <v>75</v>
      </c>
      <c r="R31" s="23" t="s">
        <v>81</v>
      </c>
      <c r="S31" s="18">
        <v>1020.4</v>
      </c>
      <c r="T31" s="18">
        <v>1011.3</v>
      </c>
      <c r="U31" s="18">
        <v>1011.5</v>
      </c>
      <c r="V31" s="19">
        <v>56</v>
      </c>
      <c r="W31" s="20">
        <v>43</v>
      </c>
      <c r="X31" s="21">
        <v>56</v>
      </c>
    </row>
    <row r="32" spans="1:24" ht="12.75">
      <c r="A32" s="3">
        <v>25</v>
      </c>
      <c r="B32" s="13">
        <v>66</v>
      </c>
      <c r="C32" s="13">
        <v>44</v>
      </c>
      <c r="D32" s="13">
        <f t="shared" si="0"/>
        <v>55</v>
      </c>
      <c r="E32" s="13">
        <v>44</v>
      </c>
      <c r="F32" s="9">
        <v>0.15</v>
      </c>
      <c r="G32" s="5">
        <v>0</v>
      </c>
      <c r="H32" s="15">
        <v>0</v>
      </c>
      <c r="I32" s="22" t="s">
        <v>61</v>
      </c>
      <c r="J32" s="22" t="s">
        <v>61</v>
      </c>
      <c r="K32" s="22"/>
      <c r="L32" s="22"/>
      <c r="M32" s="22"/>
      <c r="N32" s="16">
        <v>3.6</v>
      </c>
      <c r="O32" s="17">
        <v>21</v>
      </c>
      <c r="P32" s="23">
        <v>1150</v>
      </c>
      <c r="Q32" s="23" t="s">
        <v>62</v>
      </c>
      <c r="R32" s="23" t="s">
        <v>64</v>
      </c>
      <c r="S32" s="18">
        <v>1018.9</v>
      </c>
      <c r="T32" s="18">
        <v>1011.5</v>
      </c>
      <c r="U32" s="18">
        <v>1018.6</v>
      </c>
      <c r="V32" s="19">
        <v>59</v>
      </c>
      <c r="W32" s="20">
        <v>42</v>
      </c>
      <c r="X32" s="21">
        <v>43</v>
      </c>
    </row>
    <row r="33" spans="1:24" ht="12.75">
      <c r="A33" s="3">
        <v>26</v>
      </c>
      <c r="B33" s="13">
        <v>68</v>
      </c>
      <c r="C33" s="13">
        <v>40</v>
      </c>
      <c r="D33" s="13">
        <f t="shared" si="0"/>
        <v>54</v>
      </c>
      <c r="E33" s="13">
        <v>61</v>
      </c>
      <c r="F33" s="9">
        <v>0.04</v>
      </c>
      <c r="G33" s="5">
        <v>0</v>
      </c>
      <c r="H33" s="15">
        <v>0</v>
      </c>
      <c r="I33" s="22" t="s">
        <v>61</v>
      </c>
      <c r="J33" s="22" t="s">
        <v>61</v>
      </c>
      <c r="K33" s="22"/>
      <c r="L33" s="22"/>
      <c r="M33" s="22"/>
      <c r="N33" s="16">
        <v>1.2</v>
      </c>
      <c r="O33" s="17">
        <v>11</v>
      </c>
      <c r="P33" s="23">
        <v>1230</v>
      </c>
      <c r="Q33" s="23" t="s">
        <v>75</v>
      </c>
      <c r="R33" s="23" t="s">
        <v>82</v>
      </c>
      <c r="S33" s="18">
        <v>1018.7</v>
      </c>
      <c r="T33" s="18">
        <v>1006.5</v>
      </c>
      <c r="U33" s="18">
        <v>1006.5</v>
      </c>
      <c r="V33" s="19">
        <v>61</v>
      </c>
      <c r="W33" s="20">
        <v>39</v>
      </c>
      <c r="X33" s="21">
        <v>60</v>
      </c>
    </row>
    <row r="34" spans="1:24" ht="12.75">
      <c r="A34" s="3">
        <v>27</v>
      </c>
      <c r="B34" s="13">
        <v>65</v>
      </c>
      <c r="C34" s="13">
        <v>49</v>
      </c>
      <c r="D34" s="13">
        <f t="shared" si="0"/>
        <v>57</v>
      </c>
      <c r="E34" s="13">
        <v>51</v>
      </c>
      <c r="F34" s="9">
        <v>1.52</v>
      </c>
      <c r="G34" s="5">
        <v>0</v>
      </c>
      <c r="H34" s="15">
        <v>0</v>
      </c>
      <c r="I34" s="22" t="s">
        <v>61</v>
      </c>
      <c r="J34" s="22" t="s">
        <v>61</v>
      </c>
      <c r="K34" s="22"/>
      <c r="L34" s="22"/>
      <c r="M34" s="22"/>
      <c r="N34" s="16">
        <v>3.3</v>
      </c>
      <c r="O34" s="17">
        <v>40</v>
      </c>
      <c r="P34" s="23">
        <v>200</v>
      </c>
      <c r="Q34" s="23" t="s">
        <v>66</v>
      </c>
      <c r="R34" s="23" t="s">
        <v>83</v>
      </c>
      <c r="S34" s="18">
        <v>1011.7</v>
      </c>
      <c r="T34" s="18">
        <v>1004.8</v>
      </c>
      <c r="U34" s="18">
        <v>1011.5</v>
      </c>
      <c r="V34" s="19">
        <v>64</v>
      </c>
      <c r="W34" s="20">
        <v>44</v>
      </c>
      <c r="X34" s="21">
        <v>47</v>
      </c>
    </row>
    <row r="35" spans="1:24" ht="12.75">
      <c r="A35" s="3">
        <v>28</v>
      </c>
      <c r="B35" s="13">
        <v>58</v>
      </c>
      <c r="C35" s="13">
        <v>43</v>
      </c>
      <c r="D35" s="13">
        <f t="shared" si="0"/>
        <v>50.5</v>
      </c>
      <c r="E35" s="13">
        <v>48</v>
      </c>
      <c r="F35" s="9" t="s">
        <v>74</v>
      </c>
      <c r="G35" s="5">
        <v>0</v>
      </c>
      <c r="H35" s="15">
        <v>0</v>
      </c>
      <c r="I35" s="22"/>
      <c r="J35" s="22"/>
      <c r="K35" s="22"/>
      <c r="L35" s="22"/>
      <c r="M35" s="22"/>
      <c r="N35" s="16">
        <v>2.5</v>
      </c>
      <c r="O35" s="17">
        <v>16</v>
      </c>
      <c r="P35" s="23">
        <v>1300</v>
      </c>
      <c r="Q35" s="23" t="s">
        <v>76</v>
      </c>
      <c r="R35" s="23" t="s">
        <v>79</v>
      </c>
      <c r="S35" s="18">
        <v>1014.8</v>
      </c>
      <c r="T35" s="18">
        <v>1010.9</v>
      </c>
      <c r="U35" s="18">
        <v>1014.8</v>
      </c>
      <c r="V35" s="19">
        <v>47</v>
      </c>
      <c r="W35" s="20">
        <v>41</v>
      </c>
      <c r="X35" s="21">
        <v>45</v>
      </c>
    </row>
    <row r="36" spans="1:24" ht="12.75">
      <c r="A36" s="3">
        <v>29</v>
      </c>
      <c r="B36" s="13">
        <v>53</v>
      </c>
      <c r="C36" s="13">
        <v>43</v>
      </c>
      <c r="D36" s="13">
        <f t="shared" si="0"/>
        <v>48</v>
      </c>
      <c r="E36" s="13">
        <v>43</v>
      </c>
      <c r="F36" s="9">
        <v>0</v>
      </c>
      <c r="G36" s="5">
        <v>0</v>
      </c>
      <c r="H36" s="15">
        <v>0</v>
      </c>
      <c r="I36" s="22"/>
      <c r="J36" s="22"/>
      <c r="K36" s="22"/>
      <c r="L36" s="22"/>
      <c r="M36" s="22"/>
      <c r="N36" s="16">
        <v>3.6</v>
      </c>
      <c r="O36" s="17">
        <v>18</v>
      </c>
      <c r="P36" s="23">
        <v>1230</v>
      </c>
      <c r="Q36" s="23" t="s">
        <v>66</v>
      </c>
      <c r="R36" s="23" t="s">
        <v>84</v>
      </c>
      <c r="S36" s="18">
        <v>1024.1</v>
      </c>
      <c r="T36" s="18">
        <v>1014.8</v>
      </c>
      <c r="U36" s="18">
        <v>1024.1</v>
      </c>
      <c r="V36" s="19">
        <v>45</v>
      </c>
      <c r="W36" s="20">
        <v>41</v>
      </c>
      <c r="X36" s="21">
        <v>41</v>
      </c>
    </row>
    <row r="37" spans="1:24" ht="12.75">
      <c r="A37" s="3">
        <v>30</v>
      </c>
      <c r="B37" s="13">
        <v>58</v>
      </c>
      <c r="C37" s="13">
        <v>37</v>
      </c>
      <c r="D37" s="13">
        <f t="shared" si="0"/>
        <v>47.5</v>
      </c>
      <c r="E37" s="13">
        <v>46</v>
      </c>
      <c r="F37" s="9">
        <v>0</v>
      </c>
      <c r="G37" s="5">
        <v>0</v>
      </c>
      <c r="H37" s="15">
        <v>0</v>
      </c>
      <c r="I37" s="22"/>
      <c r="J37" s="22"/>
      <c r="K37" s="22"/>
      <c r="L37" s="22"/>
      <c r="M37" s="22"/>
      <c r="N37" s="16">
        <v>3</v>
      </c>
      <c r="O37" s="17">
        <v>23</v>
      </c>
      <c r="P37" s="23">
        <v>1240</v>
      </c>
      <c r="Q37" s="23" t="s">
        <v>76</v>
      </c>
      <c r="R37" s="23" t="s">
        <v>85</v>
      </c>
      <c r="S37" s="18">
        <v>1025.3</v>
      </c>
      <c r="T37" s="18">
        <v>1023</v>
      </c>
      <c r="U37" s="18">
        <v>1025.2</v>
      </c>
      <c r="V37" s="19">
        <v>45</v>
      </c>
      <c r="W37" s="20">
        <v>34</v>
      </c>
      <c r="X37" s="21">
        <v>34</v>
      </c>
    </row>
    <row r="38" spans="1:24" ht="13.5" thickBot="1">
      <c r="A38" s="27">
        <v>31</v>
      </c>
      <c r="B38" s="14"/>
      <c r="C38" s="14"/>
      <c r="D38" s="14"/>
      <c r="E38" s="14"/>
      <c r="F38" s="28"/>
      <c r="G38" s="29"/>
      <c r="H38" s="30"/>
      <c r="I38" s="31"/>
      <c r="J38" s="31"/>
      <c r="K38" s="31"/>
      <c r="L38" s="31"/>
      <c r="M38" s="31"/>
      <c r="N38" s="32"/>
      <c r="O38" s="33"/>
      <c r="P38" s="34"/>
      <c r="Q38" s="34"/>
      <c r="R38" s="34"/>
      <c r="S38" s="35"/>
      <c r="T38" s="35"/>
      <c r="U38" s="35"/>
      <c r="V38" s="36"/>
      <c r="W38" s="37"/>
      <c r="X38" s="38"/>
    </row>
    <row r="39" spans="1:24" ht="12.75">
      <c r="A39" s="43"/>
      <c r="B39" s="44"/>
      <c r="C39" s="44"/>
      <c r="D39" s="44"/>
      <c r="E39" s="44"/>
      <c r="F39" s="45"/>
      <c r="G39" s="46"/>
      <c r="H39" s="44"/>
      <c r="I39" s="44"/>
      <c r="J39" s="44"/>
      <c r="K39" s="44"/>
      <c r="L39" s="44"/>
      <c r="M39" s="44"/>
      <c r="N39" s="46"/>
      <c r="O39" s="44"/>
      <c r="P39" s="47"/>
      <c r="Q39" s="47"/>
      <c r="R39" s="47"/>
      <c r="S39" s="46"/>
      <c r="T39" s="46"/>
      <c r="U39" s="46"/>
      <c r="V39" s="44"/>
      <c r="W39" s="44"/>
      <c r="X39" s="44"/>
    </row>
    <row r="40" spans="1:24" ht="12.75">
      <c r="A40" s="39"/>
      <c r="B40" s="24"/>
      <c r="C40" s="24"/>
      <c r="D40" s="24"/>
      <c r="E40" s="24"/>
      <c r="F40" s="25"/>
      <c r="G40" s="40"/>
      <c r="H40" s="24"/>
      <c r="I40" s="24"/>
      <c r="J40" s="24"/>
      <c r="K40" s="24"/>
      <c r="L40" s="24"/>
      <c r="M40" s="24"/>
      <c r="N40" s="40"/>
      <c r="O40" s="24"/>
      <c r="P40" s="41"/>
      <c r="Q40" s="41"/>
      <c r="R40" s="41"/>
      <c r="S40" s="40"/>
      <c r="T40" s="40"/>
      <c r="U40" s="40"/>
      <c r="V40" s="24"/>
      <c r="W40" s="24"/>
      <c r="X40" s="24"/>
    </row>
    <row r="41" spans="1:24" ht="12.75">
      <c r="A41" s="39"/>
      <c r="B41" s="24"/>
      <c r="C41" s="24"/>
      <c r="D41" s="24"/>
      <c r="E41" s="24"/>
      <c r="F41" s="25"/>
      <c r="G41" s="40"/>
      <c r="H41" s="24"/>
      <c r="I41" s="24"/>
      <c r="J41" s="24"/>
      <c r="K41" s="24"/>
      <c r="L41" s="24"/>
      <c r="M41" s="24"/>
      <c r="N41" s="40"/>
      <c r="O41" s="24"/>
      <c r="P41" s="41"/>
      <c r="Q41" s="41"/>
      <c r="R41" s="41"/>
      <c r="S41" s="40"/>
      <c r="T41" s="40"/>
      <c r="U41" s="40"/>
      <c r="V41" s="24"/>
      <c r="W41" s="24"/>
      <c r="X41" s="24"/>
    </row>
    <row r="42" spans="1:24" ht="12.75">
      <c r="A42" s="39"/>
      <c r="B42" s="24"/>
      <c r="C42" s="24"/>
      <c r="D42" s="24"/>
      <c r="E42" s="24"/>
      <c r="F42" s="25"/>
      <c r="G42" s="40"/>
      <c r="H42" s="24"/>
      <c r="I42" s="24"/>
      <c r="J42" s="24"/>
      <c r="K42" s="24"/>
      <c r="L42" s="24"/>
      <c r="M42" s="24"/>
      <c r="N42" s="40"/>
      <c r="O42" s="24"/>
      <c r="P42" s="41"/>
      <c r="Q42" s="41"/>
      <c r="R42" s="41"/>
      <c r="S42" s="40"/>
      <c r="T42" s="40"/>
      <c r="U42" s="40"/>
      <c r="V42" s="24"/>
      <c r="W42" s="24"/>
      <c r="X42" s="24"/>
    </row>
    <row r="43" spans="1:24" ht="13.5" thickBo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1:24" ht="13.5" thickBot="1">
      <c r="A44" s="71" t="s">
        <v>26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3"/>
    </row>
    <row r="45" spans="1:24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1" ht="13.5" thickBot="1">
      <c r="A46" s="52" t="s">
        <v>39</v>
      </c>
      <c r="B46" s="92"/>
      <c r="C46" s="92"/>
      <c r="D46" s="92"/>
      <c r="E46" s="92"/>
      <c r="F46" s="92"/>
      <c r="H46" s="91" t="s">
        <v>40</v>
      </c>
      <c r="I46" s="92"/>
      <c r="J46" s="92"/>
      <c r="K46" s="92"/>
      <c r="L46" s="92"/>
      <c r="M46" s="92"/>
      <c r="O46" s="91" t="s">
        <v>45</v>
      </c>
      <c r="P46" s="92"/>
      <c r="Q46" s="92"/>
      <c r="R46" s="92"/>
      <c r="S46" s="92"/>
      <c r="T46" s="92"/>
      <c r="U46" s="92"/>
    </row>
    <row r="47" spans="1:21" ht="13.5" thickBot="1">
      <c r="A47" s="52" t="s">
        <v>15</v>
      </c>
      <c r="B47" s="52"/>
      <c r="C47" s="52"/>
      <c r="D47" s="53"/>
      <c r="E47" s="88">
        <f>((SUM(B8:B38)+SUM(C8:C38))/2)/COUNT(B8:B38)</f>
        <v>60.9</v>
      </c>
      <c r="F47" s="90"/>
      <c r="H47" s="91" t="s">
        <v>27</v>
      </c>
      <c r="I47" s="92"/>
      <c r="J47" s="93"/>
      <c r="K47" s="96">
        <f>SUM(F8:F38)</f>
        <v>5.1</v>
      </c>
      <c r="L47" s="97"/>
      <c r="M47" s="98"/>
      <c r="O47" s="91" t="s">
        <v>17</v>
      </c>
      <c r="P47" s="92"/>
      <c r="Q47" s="92"/>
      <c r="R47" s="93"/>
      <c r="S47" s="88">
        <f>AVERAGE(N8:N38)</f>
        <v>2.1666666666666665</v>
      </c>
      <c r="T47" s="89"/>
      <c r="U47" s="90"/>
    </row>
    <row r="48" spans="1:21" ht="13.5" thickBot="1">
      <c r="A48" s="52" t="s">
        <v>13</v>
      </c>
      <c r="B48" s="52"/>
      <c r="C48" s="52"/>
      <c r="D48" s="53"/>
      <c r="E48" s="88">
        <f>AVERAGE(B8:B38)</f>
        <v>71.2</v>
      </c>
      <c r="F48" s="90"/>
      <c r="H48" s="91" t="s">
        <v>28</v>
      </c>
      <c r="I48" s="92"/>
      <c r="J48" s="93"/>
      <c r="K48" s="96">
        <f>MAX(F8:F38)</f>
        <v>1.52</v>
      </c>
      <c r="L48" s="97"/>
      <c r="M48" s="98"/>
      <c r="O48" s="91" t="s">
        <v>8</v>
      </c>
      <c r="P48" s="92"/>
      <c r="Q48" s="92"/>
      <c r="R48" s="93"/>
      <c r="S48" s="85">
        <f>MAX(O8:O38)</f>
        <v>40</v>
      </c>
      <c r="T48" s="86"/>
      <c r="U48" s="87"/>
    </row>
    <row r="49" spans="1:21" ht="13.5" thickBot="1">
      <c r="A49" s="112" t="s">
        <v>14</v>
      </c>
      <c r="B49" s="112"/>
      <c r="C49" s="112"/>
      <c r="D49" s="53"/>
      <c r="E49" s="88">
        <f>AVERAGE(C8:C38)</f>
        <v>50.6</v>
      </c>
      <c r="F49" s="90"/>
      <c r="H49" s="91" t="s">
        <v>20</v>
      </c>
      <c r="I49" s="92"/>
      <c r="J49" s="93"/>
      <c r="K49" s="85">
        <v>27</v>
      </c>
      <c r="L49" s="86"/>
      <c r="M49" s="87"/>
      <c r="O49" s="91" t="s">
        <v>0</v>
      </c>
      <c r="P49" s="92"/>
      <c r="Q49" s="92"/>
      <c r="R49" s="93"/>
      <c r="S49" s="85">
        <v>27</v>
      </c>
      <c r="T49" s="86"/>
      <c r="U49" s="87"/>
    </row>
    <row r="50" spans="1:21" ht="13.5" thickBot="1">
      <c r="A50" s="6"/>
      <c r="B50" s="6"/>
      <c r="C50" s="6"/>
      <c r="D50" s="6"/>
      <c r="H50" s="91" t="s">
        <v>29</v>
      </c>
      <c r="I50" s="92"/>
      <c r="J50" s="93"/>
      <c r="K50" s="85">
        <f>COUNTIF(F8:F38,"&gt;=0.01")</f>
        <v>11</v>
      </c>
      <c r="L50" s="86"/>
      <c r="M50" s="87"/>
      <c r="O50" s="1"/>
      <c r="S50" s="1"/>
      <c r="T50" s="1"/>
      <c r="U50" s="1"/>
    </row>
    <row r="51" spans="1:21" ht="13.5" thickBot="1">
      <c r="A51" s="112" t="s">
        <v>12</v>
      </c>
      <c r="B51" s="112"/>
      <c r="C51" s="112"/>
      <c r="D51" s="113"/>
      <c r="E51" s="120">
        <f>MAX(B8:B38)</f>
        <v>82</v>
      </c>
      <c r="F51" s="121"/>
      <c r="H51" s="1"/>
      <c r="K51" s="118"/>
      <c r="L51" s="118"/>
      <c r="M51" s="118"/>
      <c r="O51" s="91" t="s">
        <v>46</v>
      </c>
      <c r="P51" s="92"/>
      <c r="Q51" s="92"/>
      <c r="R51" s="92"/>
      <c r="S51" s="92"/>
      <c r="T51" s="92"/>
      <c r="U51" s="92"/>
    </row>
    <row r="52" spans="1:21" ht="13.5" thickBot="1">
      <c r="A52" s="112" t="s">
        <v>20</v>
      </c>
      <c r="B52" s="112"/>
      <c r="C52" s="112"/>
      <c r="D52" s="113"/>
      <c r="E52" s="110">
        <v>14</v>
      </c>
      <c r="F52" s="111"/>
      <c r="O52" s="91" t="s">
        <v>12</v>
      </c>
      <c r="P52" s="92"/>
      <c r="Q52" s="92"/>
      <c r="R52" s="93"/>
      <c r="S52" s="88">
        <f>MAX(S8:S38)</f>
        <v>1027.6</v>
      </c>
      <c r="T52" s="89"/>
      <c r="U52" s="90"/>
    </row>
    <row r="53" spans="1:21" ht="13.5" thickBot="1">
      <c r="A53" s="112" t="s">
        <v>10</v>
      </c>
      <c r="B53" s="112"/>
      <c r="C53" s="112"/>
      <c r="D53" s="113"/>
      <c r="E53" s="120">
        <f>MIN(C8:C38)</f>
        <v>37</v>
      </c>
      <c r="F53" s="121"/>
      <c r="H53" s="1" t="s">
        <v>49</v>
      </c>
      <c r="K53" s="94"/>
      <c r="L53" s="95"/>
      <c r="M53" s="95"/>
      <c r="O53" s="91" t="s">
        <v>0</v>
      </c>
      <c r="P53" s="92"/>
      <c r="Q53" s="92"/>
      <c r="R53" s="93"/>
      <c r="S53" s="85" t="s">
        <v>86</v>
      </c>
      <c r="T53" s="86"/>
      <c r="U53" s="87"/>
    </row>
    <row r="54" spans="1:21" ht="13.5" thickBot="1">
      <c r="A54" s="112" t="s">
        <v>20</v>
      </c>
      <c r="B54" s="112"/>
      <c r="C54" s="112"/>
      <c r="D54" s="113"/>
      <c r="E54" s="110">
        <v>30</v>
      </c>
      <c r="F54" s="111"/>
      <c r="H54" s="91" t="s">
        <v>27</v>
      </c>
      <c r="I54" s="92"/>
      <c r="J54" s="93"/>
      <c r="K54" s="88">
        <f>SUM(G8:G38)</f>
        <v>0</v>
      </c>
      <c r="L54" s="89"/>
      <c r="M54" s="90"/>
      <c r="O54" s="91" t="s">
        <v>10</v>
      </c>
      <c r="P54" s="92"/>
      <c r="Q54" s="92"/>
      <c r="R54" s="93"/>
      <c r="S54" s="88">
        <f>MIN(T8:T38)</f>
        <v>1004.2</v>
      </c>
      <c r="T54" s="89"/>
      <c r="U54" s="90"/>
    </row>
    <row r="55" spans="8:21" ht="13.5" thickBot="1">
      <c r="H55" s="91" t="s">
        <v>28</v>
      </c>
      <c r="I55" s="92"/>
      <c r="J55" s="93"/>
      <c r="K55" s="88">
        <f>MAX(G8:G38)</f>
        <v>0</v>
      </c>
      <c r="L55" s="89"/>
      <c r="M55" s="90"/>
      <c r="O55" s="91" t="s">
        <v>0</v>
      </c>
      <c r="P55" s="92"/>
      <c r="Q55" s="92"/>
      <c r="R55" s="93"/>
      <c r="S55" s="85">
        <v>19</v>
      </c>
      <c r="T55" s="86"/>
      <c r="U55" s="87"/>
    </row>
    <row r="56" spans="1:21" ht="13.5" thickBot="1">
      <c r="A56" s="91" t="s">
        <v>21</v>
      </c>
      <c r="B56" s="92"/>
      <c r="C56" s="92"/>
      <c r="D56" s="92"/>
      <c r="E56" s="92"/>
      <c r="F56" s="92"/>
      <c r="H56" s="91" t="s">
        <v>20</v>
      </c>
      <c r="I56" s="92"/>
      <c r="J56" s="93"/>
      <c r="K56" s="85"/>
      <c r="L56" s="86"/>
      <c r="M56" s="87"/>
      <c r="S56" s="1"/>
      <c r="T56" s="1"/>
      <c r="U56" s="1"/>
    </row>
    <row r="57" spans="1:21" ht="13.5" thickBot="1">
      <c r="A57" s="91" t="s">
        <v>23</v>
      </c>
      <c r="B57" s="92"/>
      <c r="C57" s="92"/>
      <c r="D57" s="126"/>
      <c r="E57" s="110">
        <f>COUNTIF(B8:B38,"&gt;89")</f>
        <v>0</v>
      </c>
      <c r="F57" s="111"/>
      <c r="H57" s="91" t="s">
        <v>30</v>
      </c>
      <c r="I57" s="92"/>
      <c r="J57" s="93"/>
      <c r="K57" s="85">
        <f>MAX(H8:H38)</f>
        <v>0</v>
      </c>
      <c r="L57" s="86"/>
      <c r="M57" s="87"/>
      <c r="O57" s="91" t="s">
        <v>50</v>
      </c>
      <c r="P57" s="92"/>
      <c r="Q57" s="92"/>
      <c r="R57" s="92"/>
      <c r="S57" s="92"/>
      <c r="T57" s="92"/>
      <c r="U57" s="92"/>
    </row>
    <row r="58" spans="1:21" ht="13.5" thickBot="1">
      <c r="A58" s="91" t="s">
        <v>22</v>
      </c>
      <c r="B58" s="92"/>
      <c r="C58" s="92"/>
      <c r="D58" s="126"/>
      <c r="E58" s="110">
        <f>COUNTIF(B8:B38,"&lt;33")</f>
        <v>0</v>
      </c>
      <c r="F58" s="111"/>
      <c r="H58" s="91" t="s">
        <v>20</v>
      </c>
      <c r="I58" s="92"/>
      <c r="J58" s="93"/>
      <c r="K58" s="85"/>
      <c r="L58" s="86"/>
      <c r="M58" s="87"/>
      <c r="O58" s="91" t="s">
        <v>2</v>
      </c>
      <c r="P58" s="92"/>
      <c r="Q58" s="92"/>
      <c r="R58" s="93"/>
      <c r="S58" s="85">
        <f>COUNTIF(I8:I38,"=X")</f>
        <v>3</v>
      </c>
      <c r="T58" s="86"/>
      <c r="U58" s="87"/>
    </row>
    <row r="59" spans="1:21" ht="13.5" thickBot="1">
      <c r="A59" s="1"/>
      <c r="B59" s="1"/>
      <c r="H59" s="91" t="s">
        <v>51</v>
      </c>
      <c r="I59" s="92"/>
      <c r="J59" s="92"/>
      <c r="K59" s="85">
        <f>COUNTIF(G8:G38,"&gt;=1.0")</f>
        <v>0</v>
      </c>
      <c r="L59" s="86"/>
      <c r="M59" s="87"/>
      <c r="O59" s="91" t="s">
        <v>3</v>
      </c>
      <c r="P59" s="92"/>
      <c r="Q59" s="92"/>
      <c r="R59" s="93"/>
      <c r="S59" s="85">
        <f>COUNTIF(J8:J38,"=X")</f>
        <v>22</v>
      </c>
      <c r="T59" s="86"/>
      <c r="U59" s="87"/>
    </row>
    <row r="60" spans="1:21" ht="13.5" thickBot="1">
      <c r="A60" s="91" t="s">
        <v>24</v>
      </c>
      <c r="B60" s="92"/>
      <c r="C60" s="92"/>
      <c r="D60" s="92"/>
      <c r="E60" s="92"/>
      <c r="F60" s="92"/>
      <c r="O60" s="91" t="s">
        <v>4</v>
      </c>
      <c r="P60" s="92"/>
      <c r="Q60" s="92"/>
      <c r="R60" s="93"/>
      <c r="S60" s="85">
        <f>COUNTIF(K8:K38,"=X")</f>
        <v>0</v>
      </c>
      <c r="T60" s="86"/>
      <c r="U60" s="87"/>
    </row>
    <row r="61" spans="1:21" ht="13.5" thickBot="1">
      <c r="A61" s="91" t="s">
        <v>22</v>
      </c>
      <c r="B61" s="92"/>
      <c r="C61" s="92"/>
      <c r="D61" s="126"/>
      <c r="E61" s="110">
        <f>COUNTIF(C8:C38,"&lt;33")</f>
        <v>0</v>
      </c>
      <c r="F61" s="111"/>
      <c r="O61" s="91" t="s">
        <v>5</v>
      </c>
      <c r="P61" s="92"/>
      <c r="Q61" s="92"/>
      <c r="R61" s="93"/>
      <c r="S61" s="85">
        <f>COUNTIF(L8:L38,"=X")</f>
        <v>0</v>
      </c>
      <c r="T61" s="86"/>
      <c r="U61" s="87"/>
    </row>
    <row r="62" spans="1:21" ht="13.5" thickBot="1">
      <c r="A62" s="91" t="s">
        <v>25</v>
      </c>
      <c r="B62" s="92"/>
      <c r="C62" s="92"/>
      <c r="D62" s="126"/>
      <c r="E62" s="110">
        <f>COUNTIF(C8:C38,"&lt;1")</f>
        <v>0</v>
      </c>
      <c r="F62" s="111"/>
      <c r="O62" s="91" t="s">
        <v>43</v>
      </c>
      <c r="P62" s="92"/>
      <c r="Q62" s="92"/>
      <c r="R62" s="93"/>
      <c r="S62" s="85">
        <f>COUNTIF(M8:M38,"=X")</f>
        <v>0</v>
      </c>
      <c r="T62" s="86"/>
      <c r="U62" s="87"/>
    </row>
    <row r="64" ht="13.5" thickBot="1"/>
    <row r="65" spans="1:24" ht="13.5" thickBot="1">
      <c r="A65" s="71" t="s">
        <v>31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3"/>
    </row>
    <row r="66" ht="13.5" thickBot="1"/>
    <row r="67" spans="1:24" s="4" customFormat="1" ht="15" customHeight="1" thickBot="1">
      <c r="A67" s="74" t="s">
        <v>32</v>
      </c>
      <c r="B67" s="75"/>
      <c r="C67" s="76"/>
      <c r="D67" s="51" t="s">
        <v>55</v>
      </c>
      <c r="E67" s="49"/>
      <c r="F67" s="49"/>
      <c r="G67" s="49"/>
      <c r="H67" s="49"/>
      <c r="I67" s="49"/>
      <c r="J67" s="50"/>
      <c r="M67" s="51" t="s">
        <v>34</v>
      </c>
      <c r="N67" s="65"/>
      <c r="O67" s="65"/>
      <c r="P67" s="66"/>
      <c r="Q67" s="51" t="s">
        <v>58</v>
      </c>
      <c r="R67" s="49"/>
      <c r="S67" s="49"/>
      <c r="T67" s="49"/>
      <c r="U67" s="49"/>
      <c r="V67" s="49"/>
      <c r="W67" s="49"/>
      <c r="X67" s="50"/>
    </row>
    <row r="68" spans="1:24" s="4" customFormat="1" ht="15" customHeight="1" thickBot="1">
      <c r="A68" s="79" t="s">
        <v>33</v>
      </c>
      <c r="B68" s="80"/>
      <c r="C68" s="81"/>
      <c r="D68" s="74" t="s">
        <v>56</v>
      </c>
      <c r="E68" s="77"/>
      <c r="F68" s="77"/>
      <c r="G68" s="77"/>
      <c r="H68" s="77"/>
      <c r="I68" s="77"/>
      <c r="J68" s="78"/>
      <c r="M68" s="51" t="s">
        <v>37</v>
      </c>
      <c r="N68" s="65"/>
      <c r="O68" s="65"/>
      <c r="P68" s="66"/>
      <c r="Q68" s="51">
        <v>23</v>
      </c>
      <c r="R68" s="49"/>
      <c r="S68" s="49"/>
      <c r="T68" s="49"/>
      <c r="U68" s="49"/>
      <c r="V68" s="49"/>
      <c r="W68" s="49"/>
      <c r="X68" s="50"/>
    </row>
    <row r="69" spans="1:24" s="4" customFormat="1" ht="15" customHeight="1" thickBot="1">
      <c r="A69" s="82"/>
      <c r="B69" s="83"/>
      <c r="C69" s="84"/>
      <c r="D69" s="67" t="s">
        <v>57</v>
      </c>
      <c r="E69" s="68"/>
      <c r="F69" s="68"/>
      <c r="G69" s="68"/>
      <c r="H69" s="68"/>
      <c r="I69" s="68"/>
      <c r="J69" s="69"/>
      <c r="M69" s="51" t="s">
        <v>35</v>
      </c>
      <c r="N69" s="65"/>
      <c r="O69" s="65"/>
      <c r="P69" s="66"/>
      <c r="Q69" s="51"/>
      <c r="R69" s="49"/>
      <c r="S69" s="49"/>
      <c r="T69" s="49"/>
      <c r="U69" s="49"/>
      <c r="V69" s="49"/>
      <c r="W69" s="49"/>
      <c r="X69" s="50"/>
    </row>
    <row r="70" spans="13:24" ht="16.5" thickBot="1">
      <c r="M70" s="51" t="s">
        <v>36</v>
      </c>
      <c r="N70" s="65"/>
      <c r="O70" s="65"/>
      <c r="P70" s="66"/>
      <c r="Q70" s="70" t="s">
        <v>59</v>
      </c>
      <c r="R70" s="49"/>
      <c r="S70" s="49"/>
      <c r="T70" s="49"/>
      <c r="U70" s="49"/>
      <c r="V70" s="49"/>
      <c r="W70" s="49"/>
      <c r="X70" s="50"/>
    </row>
    <row r="71" spans="1:10" ht="16.5" thickBot="1">
      <c r="A71" s="127" t="s">
        <v>38</v>
      </c>
      <c r="B71" s="128"/>
      <c r="C71" s="128"/>
      <c r="D71" s="128"/>
      <c r="E71" s="128"/>
      <c r="F71" s="128"/>
      <c r="G71" s="128"/>
      <c r="H71" s="128"/>
      <c r="I71" s="128"/>
      <c r="J71" s="129"/>
    </row>
    <row r="72" spans="1:24" ht="12.75">
      <c r="A72" s="130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2"/>
    </row>
    <row r="73" spans="1:24" ht="12.75">
      <c r="A73" s="133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5"/>
    </row>
    <row r="74" spans="1:24" ht="12.75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5"/>
    </row>
    <row r="75" spans="1:24" ht="12.75">
      <c r="A75" s="133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5"/>
    </row>
    <row r="76" spans="1:24" ht="12.75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5"/>
    </row>
    <row r="77" spans="1:24" ht="12.75">
      <c r="A77" s="133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5"/>
    </row>
    <row r="78" spans="1:24" ht="12.75">
      <c r="A78" s="133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5"/>
    </row>
    <row r="79" spans="1:24" ht="12.75">
      <c r="A79" s="133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5"/>
    </row>
    <row r="80" spans="1:24" ht="12.75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5"/>
    </row>
    <row r="81" spans="1:24" ht="12.75">
      <c r="A81" s="133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5"/>
    </row>
    <row r="82" spans="1:24" ht="13.5" thickBot="1">
      <c r="A82" s="136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8"/>
    </row>
  </sheetData>
  <mergeCells count="140">
    <mergeCell ref="A79:X79"/>
    <mergeCell ref="A80:X80"/>
    <mergeCell ref="A81:X81"/>
    <mergeCell ref="A82:X82"/>
    <mergeCell ref="A75:X75"/>
    <mergeCell ref="A76:X76"/>
    <mergeCell ref="A77:X77"/>
    <mergeCell ref="A78:X78"/>
    <mergeCell ref="A71:J71"/>
    <mergeCell ref="A72:X72"/>
    <mergeCell ref="A73:X73"/>
    <mergeCell ref="A74:X74"/>
    <mergeCell ref="O60:R60"/>
    <mergeCell ref="O61:R61"/>
    <mergeCell ref="O62:R62"/>
    <mergeCell ref="D67:J67"/>
    <mergeCell ref="Q67:X67"/>
    <mergeCell ref="A60:F60"/>
    <mergeCell ref="A61:D61"/>
    <mergeCell ref="A62:D62"/>
    <mergeCell ref="E62:F62"/>
    <mergeCell ref="S60:U60"/>
    <mergeCell ref="H58:J58"/>
    <mergeCell ref="O46:U46"/>
    <mergeCell ref="O47:R47"/>
    <mergeCell ref="O48:R48"/>
    <mergeCell ref="O49:R49"/>
    <mergeCell ref="O51:U51"/>
    <mergeCell ref="O52:R52"/>
    <mergeCell ref="O53:R53"/>
    <mergeCell ref="O54:R54"/>
    <mergeCell ref="O55:R55"/>
    <mergeCell ref="H48:J48"/>
    <mergeCell ref="H49:J49"/>
    <mergeCell ref="H55:J55"/>
    <mergeCell ref="H56:J56"/>
    <mergeCell ref="H54:J54"/>
    <mergeCell ref="H59:J59"/>
    <mergeCell ref="A53:D53"/>
    <mergeCell ref="A54:D54"/>
    <mergeCell ref="A57:D57"/>
    <mergeCell ref="A58:D58"/>
    <mergeCell ref="A56:F56"/>
    <mergeCell ref="E53:F53"/>
    <mergeCell ref="E54:F54"/>
    <mergeCell ref="H57:J57"/>
    <mergeCell ref="E57:F57"/>
    <mergeCell ref="A5:A7"/>
    <mergeCell ref="E47:F47"/>
    <mergeCell ref="E48:F48"/>
    <mergeCell ref="E49:F49"/>
    <mergeCell ref="B6:B7"/>
    <mergeCell ref="C6:C7"/>
    <mergeCell ref="E6:E7"/>
    <mergeCell ref="D6:D7"/>
    <mergeCell ref="V5:X5"/>
    <mergeCell ref="I5:M5"/>
    <mergeCell ref="E52:F52"/>
    <mergeCell ref="K50:M50"/>
    <mergeCell ref="K51:M51"/>
    <mergeCell ref="F6:F7"/>
    <mergeCell ref="E51:F51"/>
    <mergeCell ref="H50:J50"/>
    <mergeCell ref="H46:M46"/>
    <mergeCell ref="H47:J47"/>
    <mergeCell ref="E58:F58"/>
    <mergeCell ref="E61:F61"/>
    <mergeCell ref="A46:F46"/>
    <mergeCell ref="A49:D49"/>
    <mergeCell ref="A51:D51"/>
    <mergeCell ref="A52:D52"/>
    <mergeCell ref="A1:C1"/>
    <mergeCell ref="M1:P1"/>
    <mergeCell ref="A2:C2"/>
    <mergeCell ref="M2:P2"/>
    <mergeCell ref="D1:J1"/>
    <mergeCell ref="D2:J2"/>
    <mergeCell ref="A4:X4"/>
    <mergeCell ref="K47:M47"/>
    <mergeCell ref="K48:M48"/>
    <mergeCell ref="K49:M49"/>
    <mergeCell ref="A44:X44"/>
    <mergeCell ref="F5:H5"/>
    <mergeCell ref="G6:H6"/>
    <mergeCell ref="B5:E5"/>
    <mergeCell ref="N5:R5"/>
    <mergeCell ref="S5:U5"/>
    <mergeCell ref="K53:M53"/>
    <mergeCell ref="K54:M54"/>
    <mergeCell ref="K55:M55"/>
    <mergeCell ref="K56:M56"/>
    <mergeCell ref="K57:M57"/>
    <mergeCell ref="K58:M58"/>
    <mergeCell ref="S58:U58"/>
    <mergeCell ref="S59:U59"/>
    <mergeCell ref="K59:M59"/>
    <mergeCell ref="O57:U57"/>
    <mergeCell ref="O58:R58"/>
    <mergeCell ref="O59:R59"/>
    <mergeCell ref="S61:U61"/>
    <mergeCell ref="S62:U62"/>
    <mergeCell ref="S47:U47"/>
    <mergeCell ref="S48:U48"/>
    <mergeCell ref="S49:U49"/>
    <mergeCell ref="S52:U52"/>
    <mergeCell ref="S53:U53"/>
    <mergeCell ref="S54:U54"/>
    <mergeCell ref="S55:U55"/>
    <mergeCell ref="A65:X65"/>
    <mergeCell ref="A67:C67"/>
    <mergeCell ref="M67:P67"/>
    <mergeCell ref="M68:P68"/>
    <mergeCell ref="D68:J68"/>
    <mergeCell ref="A68:C69"/>
    <mergeCell ref="Q68:X68"/>
    <mergeCell ref="Q69:X69"/>
    <mergeCell ref="M70:P70"/>
    <mergeCell ref="M69:P69"/>
    <mergeCell ref="D69:J69"/>
    <mergeCell ref="Q70:X70"/>
    <mergeCell ref="I6:I7"/>
    <mergeCell ref="J6:J7"/>
    <mergeCell ref="K6:K7"/>
    <mergeCell ref="L6:L7"/>
    <mergeCell ref="U6:U7"/>
    <mergeCell ref="R6:R7"/>
    <mergeCell ref="M6:M7"/>
    <mergeCell ref="N6:N7"/>
    <mergeCell ref="O6:O7"/>
    <mergeCell ref="P6:P7"/>
    <mergeCell ref="Q1:X1"/>
    <mergeCell ref="Q2:X2"/>
    <mergeCell ref="A47:D47"/>
    <mergeCell ref="A48:D48"/>
    <mergeCell ref="V6:V7"/>
    <mergeCell ref="X6:X7"/>
    <mergeCell ref="W6:W7"/>
    <mergeCell ref="Q6:Q7"/>
    <mergeCell ref="S6:S7"/>
    <mergeCell ref="T6:T7"/>
  </mergeCells>
  <hyperlinks>
    <hyperlink ref="Q70" r:id="rId1" display="wxman70@worldnet.att.net"/>
  </hyperlinks>
  <printOptions/>
  <pageMargins left="0.75" right="0.75" top="0.46" bottom="0.45" header="0.5" footer="0.5"/>
  <pageSetup horizontalDpi="300" verticalDpi="300" orientation="landscape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 Sheridan</dc:creator>
  <cp:keywords/>
  <dc:description/>
  <cp:lastModifiedBy> </cp:lastModifiedBy>
  <cp:lastPrinted>2003-10-04T16:30:49Z</cp:lastPrinted>
  <dcterms:created xsi:type="dcterms:W3CDTF">2001-11-05T14:14:08Z</dcterms:created>
  <dcterms:modified xsi:type="dcterms:W3CDTF">2003-10-04T16:47:26Z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-1531259731</vt:i4>
  </property>
  <property fmtid="{D5CDD505-2E9C-101B-9397-08002B2CF9AE}" pid="3" name="_EmailSubject">
    <vt:lpwstr>September 2003 OWON Data</vt:lpwstr>
  </property>
  <property fmtid="{D5CDD505-2E9C-101B-9397-08002B2CF9AE}" pid="4" name="_AuthorEmail">
    <vt:lpwstr>blizzard78@worldnet.att.net</vt:lpwstr>
  </property>
  <property fmtid="{D5CDD505-2E9C-101B-9397-08002B2CF9AE}" pid="5" name="_AuthorEmailDisplayName">
    <vt:lpwstr>Matt Higgins</vt:lpwstr>
  </property>
</Properties>
</file>